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3"/>
  <workbookPr defaultThemeVersion="166925"/>
  <xr:revisionPtr revIDLastSave="0" documentId="8_{A1FD49B2-8287-4993-AE37-8DDE2418D729}" xr6:coauthVersionLast="45" xr6:coauthVersionMax="45" xr10:uidLastSave="{00000000-0000-0000-0000-000000000000}"/>
  <bookViews>
    <workbookView xWindow="240" yWindow="105" windowWidth="14805" windowHeight="801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1" l="1"/>
  <c r="E54" i="1"/>
  <c r="E47" i="1"/>
  <c r="C36" i="1" l="1"/>
  <c r="C30" i="1"/>
  <c r="C26" i="1"/>
  <c r="C18" i="1"/>
  <c r="C35" i="1" l="1"/>
  <c r="G43" i="1" l="1"/>
  <c r="H43" i="1"/>
  <c r="F43" i="1"/>
  <c r="E55" i="1" s="1"/>
  <c r="E43" i="1"/>
  <c r="C27" i="1"/>
  <c r="C28" i="1"/>
  <c r="C29" i="1"/>
  <c r="C31" i="1"/>
  <c r="C32" i="1"/>
  <c r="C33" i="1"/>
  <c r="C34" i="1"/>
  <c r="C25" i="1"/>
  <c r="C13" i="1"/>
  <c r="C14" i="1"/>
  <c r="C15" i="1"/>
  <c r="C16" i="1"/>
  <c r="C17" i="1"/>
  <c r="C19" i="1"/>
  <c r="C12" i="1"/>
  <c r="C21" i="1" s="1"/>
  <c r="C38" i="1"/>
  <c r="C43" i="1"/>
  <c r="E53" i="1" l="1"/>
  <c r="E48" i="1"/>
  <c r="E4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tc={ECC587EA-CB8D-45D1-A71E-F915CC30FEF5}</author>
    <author>tc={962C10AA-D322-4D1D-AE4F-3022B05B1BB1}</author>
    <author>tc={FAF1C5AE-CFB6-422C-BE37-2CF1C772CE66}</author>
    <author>tc={2A992AAC-715D-4AB4-9D11-942DCCC8B7B7}</author>
  </authors>
  <commentList>
    <comment ref="E7" authorId="0" shapeId="0" xr:uid="{ECC587EA-CB8D-45D1-A71E-F915CC30FEF5}">
      <text>
        <t xml:space="preserve">[Threaded comment]
Your version of Excel allows you to read this threaded comment; however, any edits to it will get removed if the file is opened in a newer version of Excel. Learn more: https://go.microsoft.com/fwlink/?linkid=870924
Comment:
    Per CARES Sec. 1106: [T]he term ‘‘payroll costs’’ has the meaning given that term in paragraph (36) of section 7(a) of the Small Business Act (15 U.S.C. 636(a)), as added by section 1102 of this Act ...
[T]he term ‘payroll costs’ means— the sum of payments of any compensation with respect to employees that is a — (AA) salary, wage, commission, or similar com
pensation; (BB) payment of cash tip or equivalent; (CC) payment for vacation, parental, family, medical, or sick leave; (DD) allowance for dismissal or separation; (EE) payment required for the provisions of group health care benefits, including insurance premiums; (FF) payment of any
retirement benefit; or (GG) payment of
State or local tax assessed on the compensation of employees; and‘‘(bb) the sum of payments of any compensation to or income of a sole proprietor or independent contractor that is a wage, commission, income, net earnings from self-employment, or similar compensation and that is in an amount that is not more than $100,000 in 1 year, as prorated for the covered period; and
(II) shall not include— (aa) the compensation of an individual employee in excessof an annual salary of $100,000, as prorated for the covered period; (bb) taxes imposed or withheld under chapters 21, 22, or 24 of the Internal Revenue Code of 1986 during the covered period; (cc) any compensation of an employee whose principal place of residence is outside of
24 the United States; (dd) qualified sick leave wages for which a credit is allowed under section 7001 of the Families First Coronavirus Response Act (Public Law 116–6 127); or (ee) qualified family leave
8 wages for which a credit is allowed under section 7003 of the Families First Coronavirus Response Act (Public Law 116–12 127)
</t>
      </text>
    </comment>
    <comment ref="F7" authorId="1" shapeId="0" xr:uid="{962C10AA-D322-4D1D-AE4F-3022B05B1BB1}">
      <text>
        <t xml:space="preserve">[Threaded comment]
Your version of Excel allows you to read this threaded comment; however, any edits to it will get removed if the file is opened in a newer version of Excel. Learn more: https://go.microsoft.com/fwlink/?linkid=870924
Comment:
    Per CARES Sec. 1106: [T]he term ‘‘covered rent obligation’’ means rent obligated under a leasing agreement in force before February 15, 2020
</t>
      </text>
    </comment>
    <comment ref="G7" authorId="2" shapeId="0" xr:uid="{FAF1C5AE-CFB6-422C-BE37-2CF1C772CE66}">
      <text>
        <t xml:space="preserve">[Threaded comment]
Your version of Excel allows you to read this threaded comment; however, any edits to it will get removed if the file is opened in a newer version of Excel. Learn more: https://go.microsoft.com/fwlink/?linkid=870924
Comment:
    Per CARES Sec. 1106: [T]he term ‘‘covered mortgage obligation’’ means any indebtedness or debt instrument incurred in the ordinary course of business that— (A) is a liability of the borrower; (B) is a mortgage on real or personal property; (C) was incurred before February 15, 2020 ... (which shall not include any prepayment of or payment of principal on a covered mortgage obligation)
</t>
      </text>
    </comment>
    <comment ref="H7" authorId="3" shapeId="0" xr:uid="{2A992AAC-715D-4AB4-9D11-942DCCC8B7B7}">
      <text>
        <t xml:space="preserve">[Threaded comment]
Your version of Excel allows you to read this threaded comment; however, any edits to it will get removed if the file is opened in a newer version of Excel. Learn more: https://go.microsoft.com/fwlink/?linkid=870924
Comment:
    Per CARES Sec. 1106: [T]he term ‘‘covered utility payment’’ means payment for a service for the distribution of electricity, gas, water, transportation, telephone, or internet access for which service began before February 15, 2020
</t>
      </text>
    </comment>
  </commentList>
</comments>
</file>

<file path=xl/sharedStrings.xml><?xml version="1.0" encoding="utf-8"?>
<sst xmlns="http://schemas.openxmlformats.org/spreadsheetml/2006/main" count="117" uniqueCount="51">
  <si>
    <t>PPP Planning/Tracking Worksheet</t>
  </si>
  <si>
    <t>Designed by ElementsCPA LLC v2020-06-04; See related blog post &amp; video for additional context: https://e-cpa.com/2WeqZfD</t>
  </si>
  <si>
    <t>Date</t>
  </si>
  <si>
    <t>Amount</t>
  </si>
  <si>
    <t>Payroll</t>
  </si>
  <si>
    <t>Rent</t>
  </si>
  <si>
    <t>Mortg Int.</t>
  </si>
  <si>
    <t>Utility</t>
  </si>
  <si>
    <t>Description</t>
  </si>
  <si>
    <t>Vendor</t>
  </si>
  <si>
    <t>Account</t>
  </si>
  <si>
    <t>Method</t>
  </si>
  <si>
    <t>Doc'n Ref. #</t>
  </si>
  <si>
    <t>PPP loan funds received</t>
  </si>
  <si>
    <t>-</t>
  </si>
  <si>
    <t>HW -1234</t>
  </si>
  <si>
    <t>Direct deposit</t>
  </si>
  <si>
    <t>Paid</t>
  </si>
  <si>
    <t>Telephone</t>
  </si>
  <si>
    <t>AT&amp;T</t>
  </si>
  <si>
    <t>CH -4567</t>
  </si>
  <si>
    <t>Credit card charge</t>
  </si>
  <si>
    <t>ABC Landlord</t>
  </si>
  <si>
    <t>HW bill pay</t>
  </si>
  <si>
    <t>Water</t>
  </si>
  <si>
    <t>WSSC</t>
  </si>
  <si>
    <t>RL -7890</t>
  </si>
  <si>
    <t>Direct debit</t>
  </si>
  <si>
    <t>Verizon</t>
  </si>
  <si>
    <t>Payroll - net pay</t>
  </si>
  <si>
    <t>Gusto</t>
  </si>
  <si>
    <t>Payroll - payroll taxes</t>
  </si>
  <si>
    <t>Payroll ER FICA adjustment</t>
  </si>
  <si>
    <t>Electricity</t>
  </si>
  <si>
    <t>BGE</t>
  </si>
  <si>
    <t>Subtotal</t>
  </si>
  <si>
    <t>Planned</t>
  </si>
  <si>
    <t>Internet</t>
  </si>
  <si>
    <t>Bernstein</t>
  </si>
  <si>
    <t>End of 8-/24-week period</t>
  </si>
  <si>
    <t>Balance</t>
  </si>
  <si>
    <t>'Payroll costs' analysis</t>
  </si>
  <si>
    <t>Minimum forgiveable 'payroll costs' spending required for 100% forgiveness</t>
  </si>
  <si>
    <t>Current forgiveable 'payroll cost' spending</t>
  </si>
  <si>
    <t>Additional forgiveable 'payroll cost' spend needed for 100% forgiveness (assuming adequate non-payroll spend)</t>
  </si>
  <si>
    <t>Unforgiven loan at current payroll spend (assuming adequate non-payroll spend)</t>
  </si>
  <si>
    <t>'Non-payroll costs' analysis</t>
  </si>
  <si>
    <t>Maximum forgiveable 'non-payroll costs' allowed for 100% forgiveness</t>
  </si>
  <si>
    <t>Maximum forgiveable 'non-payroll costs' at current payroll spend</t>
  </si>
  <si>
    <t>Current forgiveable 'non-payroll cost' spend</t>
  </si>
  <si>
    <t>Note: The above covers many common scenarios, but is not exhaustive of every possible variation. Seek the advice of your business advisor and/or tax professional for your business' particulars.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</si>
</sst>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E2EFDA"/>
        <bgColor indexed="64"/>
      </patternFill>
    </fill>
  </fills>
  <borders count="3">
    <border>
      <left/>
      <right/>
      <top/>
      <bottom/>
      <diagonal/>
    </border>
    <border>
      <left/>
      <right/>
      <top style="thin">
        <color rgb="FF000000"/>
      </top>
      <bottom style="double">
        <color rgb="FF000000"/>
      </bottom>
      <diagonal/>
    </border>
    <border>
      <left/>
      <right/>
      <top style="thin">
        <color rgb="FF000000"/>
      </top>
      <bottom/>
      <diagonal/>
    </border>
  </borders>
  <cellStyleXfs count="1">
    <xf numFmtId="0" fontId="0" fillId="0" borderId="0"/>
  </cellStyleXfs>
  <cellXfs count="18">
    <xf numFmtId="0" fontId="0" fillId="0" borderId="0" xfId="0"/>
    <xf numFmtId="14" fontId="0" fillId="0" borderId="0" xfId="0" applyNumberFormat="1"/>
    <xf numFmtId="0" fontId="0" fillId="0" borderId="0" xfId="0" quotePrefix="1"/>
    <xf numFmtId="43" fontId="0" fillId="0" borderId="0" xfId="0" applyNumberFormat="1"/>
    <xf numFmtId="43" fontId="0" fillId="0" borderId="1" xfId="0" applyNumberFormat="1" applyBorder="1"/>
    <xf numFmtId="0" fontId="1" fillId="0" borderId="0" xfId="0" applyFont="1"/>
    <xf numFmtId="43" fontId="2" fillId="0" borderId="2" xfId="0" applyNumberFormat="1" applyFont="1" applyBorder="1"/>
    <xf numFmtId="0" fontId="2" fillId="0" borderId="0" xfId="0" applyFont="1"/>
    <xf numFmtId="0" fontId="3" fillId="0" borderId="0" xfId="0" applyFont="1" applyAlignment="1">
      <alignment horizontal="center"/>
    </xf>
    <xf numFmtId="43" fontId="3" fillId="0" borderId="0" xfId="0" applyNumberFormat="1" applyFont="1" applyAlignment="1">
      <alignment horizontal="center"/>
    </xf>
    <xf numFmtId="0" fontId="3" fillId="0" borderId="0" xfId="0" applyFont="1"/>
    <xf numFmtId="43" fontId="2" fillId="0" borderId="0" xfId="0" applyNumberFormat="1" applyFont="1" applyBorder="1"/>
    <xf numFmtId="43" fontId="0" fillId="0" borderId="0" xfId="0" applyNumberFormat="1" applyBorder="1"/>
    <xf numFmtId="14" fontId="2" fillId="0" borderId="0" xfId="0" applyNumberFormat="1" applyFont="1" applyAlignment="1">
      <alignment horizontal="right"/>
    </xf>
    <xf numFmtId="0" fontId="2" fillId="0" borderId="0" xfId="0" applyFont="1" applyAlignment="1">
      <alignment horizontal="right"/>
    </xf>
    <xf numFmtId="43" fontId="0" fillId="0" borderId="0" xfId="0" applyNumberFormat="1" applyFill="1"/>
    <xf numFmtId="43" fontId="0" fillId="2" borderId="0" xfId="0" applyNumberFormat="1" applyFill="1"/>
    <xf numFmtId="43" fontId="3" fillId="0" borderId="0" xfId="0" quotePrefix="1" applyNumberFormat="1" applyFo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drian @ ElementsCPA" id="{AFA71FF7-B710-4E67-A6E6-D2DD7C17EF2C}" userId="S::adrian@elementscpa.com::21fc8aee-8fa7-4604-bafd-291a07c5775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 dT="2020-05-01T16:04:55.96" personId="{AFA71FF7-B710-4E67-A6E6-D2DD7C17EF2C}" id="{ECC587EA-CB8D-45D1-A71E-F915CC30FEF5}">
    <text xml:space="preserve">Per CARES Sec. 1106: [T]he term ‘‘payroll costs’’ has the meaning given that term in paragraph (36) of section 7(a) of the Small Business Act (15 U.S.C. 636(a)), as added by section 1102 of this Act ...
[T]he term ‘payroll costs’ means— the sum of payments of any compensation with respect to employees that is a — (AA) salary, wage, commission, or similar com
pensation; (BB) payment of cash tip or equivalent; (CC) payment for vacation, parental, family, medical, or sick leave; (DD) allowance for dismissal or separation; (EE) payment required for the provisions of group health care benefits, including insurance premiums; (FF) payment of any
retirement benefit; or (GG) payment of
State or local tax assessed on the compensation of employees; and‘‘(bb) the sum of payments of any compensation to or income of a sole proprietor or independent contractor that is a wage, commission, income, net earnings from self-employment, or similar compensation and that is in an amount that is not more than $100,000 in 1 year, as prorated for the covered period; and
(II) shall not include— (aa) the compensation of an individual employee in excessof an annual salary of $100,000, as prorated for the covered period; (bb) taxes imposed or withheld under chapters 21, 22, or 24 of the Internal Revenue Code of 1986 during the covered period; (cc) any compensation of an employee whose principal place of residence is outside of
24 the United States; (dd) qualified sick leave wages for which a credit is allowed under section 7001 of the Families First Coronavirus Response Act (Public Law 116–6 127); or (ee) qualified family leave
8 wages for which a credit is allowed under section 7003 of the Families First Coronavirus Response Act (Public Law 116–12 127)
</text>
  </threadedComment>
  <threadedComment ref="F7" dT="2020-05-08T15:21:25.57" personId="{AFA71FF7-B710-4E67-A6E6-D2DD7C17EF2C}" id="{962C10AA-D322-4D1D-AE4F-3022B05B1BB1}">
    <text xml:space="preserve">Per CARES Sec. 1106: [T]he term ‘‘covered rent obligation’’ means rent obligated under a leasing agreement in force before February 15, 2020
</text>
  </threadedComment>
  <threadedComment ref="G7" dT="2020-05-08T15:22:54.06" personId="{AFA71FF7-B710-4E67-A6E6-D2DD7C17EF2C}" id="{FAF1C5AE-CFB6-422C-BE37-2CF1C772CE66}">
    <text xml:space="preserve">Per CARES Sec. 1106: [T]he term ‘‘covered mortgage obligation’’ means any indebtedness or debt instrument incurred in the ordinary course of business that— (A) is a liability of the borrower; (B) is a mortgage on real or personal property; (C) was incurred before February 15, 2020 ... (which shall not include any prepayment of or payment of principal on a covered mortgage obligation)
</text>
  </threadedComment>
  <threadedComment ref="H7" dT="2020-05-01T15:59:55.47" personId="{AFA71FF7-B710-4E67-A6E6-D2DD7C17EF2C}" id="{2A992AAC-715D-4AB4-9D11-942DCCC8B7B7}">
    <text xml:space="preserve">Per CARES Sec. 1106: [T]he term ‘‘covered utility payment’’ means payment for a service for the distribution of electricity, gas, water, transportation, telephone, or internet access for which service began before February 15, 2020
</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8"/>
  <sheetViews>
    <sheetView tabSelected="1" workbookViewId="0">
      <selection activeCell="A4" sqref="A4"/>
    </sheetView>
  </sheetViews>
  <sheetFormatPr defaultRowHeight="15"/>
  <cols>
    <col min="2" max="2" width="9.85546875" bestFit="1" customWidth="1"/>
    <col min="3" max="3" width="11.5703125" style="3" customWidth="1"/>
    <col min="4" max="4" width="1.7109375" style="3" customWidth="1"/>
    <col min="5" max="8" width="11.5703125" style="3" customWidth="1"/>
    <col min="9" max="9" width="1.7109375" style="3" customWidth="1"/>
    <col min="10" max="10" width="26" customWidth="1"/>
    <col min="11" max="11" width="13.42578125" customWidth="1"/>
    <col min="12" max="12" width="11" customWidth="1"/>
    <col min="13" max="13" width="18.85546875" customWidth="1"/>
    <col min="14" max="14" width="12.7109375" customWidth="1"/>
  </cols>
  <sheetData>
    <row r="1" spans="1:14">
      <c r="A1" s="5" t="s">
        <v>0</v>
      </c>
    </row>
    <row r="3" spans="1:14">
      <c r="A3" s="7" t="s">
        <v>1</v>
      </c>
    </row>
    <row r="4" spans="1:14">
      <c r="A4" s="7"/>
    </row>
    <row r="5" spans="1:14">
      <c r="A5" s="7"/>
    </row>
    <row r="7" spans="1:14">
      <c r="B7" s="8" t="s">
        <v>2</v>
      </c>
      <c r="C7" s="9" t="s">
        <v>3</v>
      </c>
      <c r="D7" s="9"/>
      <c r="E7" s="9" t="s">
        <v>4</v>
      </c>
      <c r="F7" s="9" t="s">
        <v>5</v>
      </c>
      <c r="G7" s="9" t="s">
        <v>6</v>
      </c>
      <c r="H7" s="9" t="s">
        <v>7</v>
      </c>
      <c r="I7" s="9"/>
      <c r="J7" s="8" t="s">
        <v>8</v>
      </c>
      <c r="K7" s="8" t="s">
        <v>9</v>
      </c>
      <c r="L7" s="8" t="s">
        <v>10</v>
      </c>
      <c r="M7" s="8" t="s">
        <v>11</v>
      </c>
      <c r="N7" s="8" t="s">
        <v>12</v>
      </c>
    </row>
    <row r="9" spans="1:14">
      <c r="B9" s="1">
        <v>43936</v>
      </c>
      <c r="C9" s="3">
        <v>100000</v>
      </c>
      <c r="J9" t="s">
        <v>13</v>
      </c>
      <c r="K9" t="s">
        <v>14</v>
      </c>
      <c r="L9" s="2" t="s">
        <v>15</v>
      </c>
      <c r="M9" t="s">
        <v>16</v>
      </c>
    </row>
    <row r="11" spans="1:14">
      <c r="A11" s="5" t="s">
        <v>17</v>
      </c>
    </row>
    <row r="12" spans="1:14">
      <c r="A12" s="5"/>
      <c r="B12" s="1">
        <v>43946</v>
      </c>
      <c r="C12" s="3">
        <f>SUM(E12:H12)</f>
        <v>-300</v>
      </c>
      <c r="H12" s="3">
        <v>-300</v>
      </c>
      <c r="J12" t="s">
        <v>18</v>
      </c>
      <c r="K12" t="s">
        <v>19</v>
      </c>
      <c r="L12" t="s">
        <v>20</v>
      </c>
      <c r="M12" t="s">
        <v>21</v>
      </c>
      <c r="N12">
        <v>1</v>
      </c>
    </row>
    <row r="13" spans="1:14">
      <c r="B13" s="1">
        <v>43949</v>
      </c>
      <c r="C13" s="3">
        <f t="shared" ref="C13:C19" si="0">SUM(E13:H13)</f>
        <v>-3200</v>
      </c>
      <c r="F13" s="3">
        <v>-3200</v>
      </c>
      <c r="J13" t="s">
        <v>5</v>
      </c>
      <c r="K13" t="s">
        <v>22</v>
      </c>
      <c r="L13" s="2" t="s">
        <v>15</v>
      </c>
      <c r="M13" t="s">
        <v>23</v>
      </c>
      <c r="N13">
        <v>2</v>
      </c>
    </row>
    <row r="14" spans="1:14">
      <c r="B14" s="1">
        <v>43949</v>
      </c>
      <c r="C14" s="3">
        <f t="shared" si="0"/>
        <v>-35</v>
      </c>
      <c r="H14" s="3">
        <v>-35</v>
      </c>
      <c r="J14" t="s">
        <v>24</v>
      </c>
      <c r="K14" t="s">
        <v>25</v>
      </c>
      <c r="L14" t="s">
        <v>26</v>
      </c>
      <c r="M14" t="s">
        <v>27</v>
      </c>
      <c r="N14">
        <v>3</v>
      </c>
    </row>
    <row r="15" spans="1:14">
      <c r="B15" s="1">
        <v>43950</v>
      </c>
      <c r="C15" s="3">
        <f t="shared" si="0"/>
        <v>-215.89</v>
      </c>
      <c r="H15" s="3">
        <v>-215.89</v>
      </c>
      <c r="J15" t="s">
        <v>18</v>
      </c>
      <c r="K15" t="s">
        <v>28</v>
      </c>
      <c r="L15" t="s">
        <v>20</v>
      </c>
      <c r="M15" t="s">
        <v>21</v>
      </c>
      <c r="N15">
        <v>4</v>
      </c>
    </row>
    <row r="16" spans="1:14">
      <c r="B16" s="1">
        <v>43951</v>
      </c>
      <c r="C16" s="3">
        <f t="shared" si="0"/>
        <v>-18461</v>
      </c>
      <c r="E16" s="3">
        <v>-18461</v>
      </c>
      <c r="J16" t="s">
        <v>29</v>
      </c>
      <c r="K16" t="s">
        <v>30</v>
      </c>
      <c r="L16" s="2" t="s">
        <v>15</v>
      </c>
      <c r="M16" t="s">
        <v>27</v>
      </c>
      <c r="N16">
        <v>5</v>
      </c>
    </row>
    <row r="17" spans="1:14">
      <c r="B17" s="1">
        <v>43951</v>
      </c>
      <c r="C17" s="3">
        <f t="shared" si="0"/>
        <v>-4237</v>
      </c>
      <c r="E17" s="3">
        <v>-4237</v>
      </c>
      <c r="J17" t="s">
        <v>31</v>
      </c>
      <c r="K17" t="s">
        <v>30</v>
      </c>
      <c r="L17" s="2" t="s">
        <v>15</v>
      </c>
      <c r="M17" t="s">
        <v>27</v>
      </c>
      <c r="N17">
        <v>5</v>
      </c>
    </row>
    <row r="18" spans="1:14">
      <c r="B18" s="1">
        <v>43951</v>
      </c>
      <c r="C18" s="3">
        <f t="shared" si="0"/>
        <v>1412.31</v>
      </c>
      <c r="E18" s="3">
        <v>1412.31</v>
      </c>
      <c r="J18" t="s">
        <v>32</v>
      </c>
      <c r="K18" t="s">
        <v>14</v>
      </c>
      <c r="L18" t="s">
        <v>14</v>
      </c>
      <c r="M18" t="s">
        <v>14</v>
      </c>
      <c r="N18">
        <v>5</v>
      </c>
    </row>
    <row r="19" spans="1:14">
      <c r="B19" s="1">
        <v>43952</v>
      </c>
      <c r="C19" s="3">
        <f t="shared" si="0"/>
        <v>-192.36</v>
      </c>
      <c r="H19" s="3">
        <v>-192.36</v>
      </c>
      <c r="J19" t="s">
        <v>33</v>
      </c>
      <c r="K19" t="s">
        <v>34</v>
      </c>
      <c r="L19" s="2" t="s">
        <v>15</v>
      </c>
      <c r="M19" t="s">
        <v>23</v>
      </c>
      <c r="N19">
        <v>6</v>
      </c>
    </row>
    <row r="20" spans="1:14">
      <c r="B20" s="1"/>
    </row>
    <row r="21" spans="1:14">
      <c r="B21" s="13" t="s">
        <v>35</v>
      </c>
      <c r="C21" s="6">
        <f>SUBTOTAL(9,C12:C20)</f>
        <v>-25228.94</v>
      </c>
      <c r="D21" s="7"/>
      <c r="E21" s="11"/>
      <c r="F21" s="11"/>
      <c r="G21" s="11"/>
      <c r="H21" s="11"/>
      <c r="I21" s="11"/>
      <c r="K21" s="7"/>
    </row>
    <row r="22" spans="1:14">
      <c r="B22" s="1"/>
    </row>
    <row r="24" spans="1:14">
      <c r="A24" s="5" t="s">
        <v>36</v>
      </c>
    </row>
    <row r="25" spans="1:14">
      <c r="B25" s="1">
        <v>43965</v>
      </c>
      <c r="C25" s="3">
        <f t="shared" ref="C25:C34" si="1">SUM(E25:H25)</f>
        <v>-22000</v>
      </c>
      <c r="E25" s="3">
        <v>-22000</v>
      </c>
      <c r="J25" t="s">
        <v>4</v>
      </c>
      <c r="K25" t="s">
        <v>30</v>
      </c>
      <c r="L25" s="2" t="s">
        <v>15</v>
      </c>
      <c r="M25" t="s">
        <v>27</v>
      </c>
    </row>
    <row r="26" spans="1:14">
      <c r="B26" s="1">
        <v>43965</v>
      </c>
      <c r="C26" s="3">
        <f t="shared" si="1"/>
        <v>1412.31</v>
      </c>
      <c r="E26" s="3">
        <v>1412.31</v>
      </c>
      <c r="J26" t="s">
        <v>32</v>
      </c>
      <c r="K26" t="s">
        <v>14</v>
      </c>
      <c r="L26" t="s">
        <v>14</v>
      </c>
      <c r="M26" t="s">
        <v>14</v>
      </c>
    </row>
    <row r="27" spans="1:14">
      <c r="B27" s="1">
        <v>43972</v>
      </c>
      <c r="C27" s="3">
        <f t="shared" si="1"/>
        <v>-150</v>
      </c>
      <c r="H27" s="3">
        <v>-150</v>
      </c>
      <c r="J27" t="s">
        <v>37</v>
      </c>
      <c r="K27" t="s">
        <v>28</v>
      </c>
      <c r="L27" t="s">
        <v>20</v>
      </c>
      <c r="M27" t="s">
        <v>21</v>
      </c>
    </row>
    <row r="28" spans="1:14">
      <c r="B28" s="1">
        <v>43976</v>
      </c>
      <c r="C28" s="3">
        <f t="shared" si="1"/>
        <v>-243.25</v>
      </c>
      <c r="H28" s="3">
        <v>-243.25</v>
      </c>
      <c r="J28" t="s">
        <v>18</v>
      </c>
      <c r="K28" t="s">
        <v>19</v>
      </c>
      <c r="L28" t="s">
        <v>20</v>
      </c>
      <c r="M28" t="s">
        <v>21</v>
      </c>
    </row>
    <row r="29" spans="1:14">
      <c r="B29" s="1">
        <v>43979</v>
      </c>
      <c r="C29" s="3">
        <f t="shared" si="1"/>
        <v>-22000</v>
      </c>
      <c r="E29" s="3">
        <v>-22000</v>
      </c>
      <c r="J29" t="s">
        <v>4</v>
      </c>
      <c r="K29" t="s">
        <v>30</v>
      </c>
      <c r="L29" s="2" t="s">
        <v>15</v>
      </c>
      <c r="M29" t="s">
        <v>27</v>
      </c>
    </row>
    <row r="30" spans="1:14">
      <c r="B30" s="1">
        <v>43979</v>
      </c>
      <c r="C30" s="3">
        <f t="shared" si="1"/>
        <v>1412.31</v>
      </c>
      <c r="E30" s="3">
        <v>1412.31</v>
      </c>
      <c r="J30" t="s">
        <v>32</v>
      </c>
      <c r="K30" t="s">
        <v>14</v>
      </c>
      <c r="L30" t="s">
        <v>14</v>
      </c>
      <c r="M30" t="s">
        <v>14</v>
      </c>
    </row>
    <row r="31" spans="1:14">
      <c r="B31" s="1">
        <v>43979</v>
      </c>
      <c r="C31" s="3">
        <f t="shared" si="1"/>
        <v>-3200</v>
      </c>
      <c r="F31" s="3">
        <v>-3200</v>
      </c>
      <c r="J31" t="s">
        <v>5</v>
      </c>
      <c r="K31" t="s">
        <v>38</v>
      </c>
      <c r="L31" s="2" t="s">
        <v>15</v>
      </c>
      <c r="M31" t="s">
        <v>23</v>
      </c>
      <c r="N31">
        <v>2</v>
      </c>
    </row>
    <row r="32" spans="1:14">
      <c r="B32" s="1">
        <v>43979</v>
      </c>
      <c r="C32" s="3">
        <f t="shared" si="1"/>
        <v>-35</v>
      </c>
      <c r="H32" s="3">
        <v>-35</v>
      </c>
      <c r="J32" t="s">
        <v>24</v>
      </c>
      <c r="K32" t="s">
        <v>25</v>
      </c>
      <c r="L32" t="s">
        <v>26</v>
      </c>
      <c r="M32" t="s">
        <v>27</v>
      </c>
    </row>
    <row r="33" spans="1:13">
      <c r="B33" s="1">
        <v>43980</v>
      </c>
      <c r="C33" s="3">
        <f t="shared" si="1"/>
        <v>-215.89</v>
      </c>
      <c r="H33" s="3">
        <v>-215.89</v>
      </c>
      <c r="J33" t="s">
        <v>18</v>
      </c>
      <c r="K33" t="s">
        <v>28</v>
      </c>
      <c r="L33" t="s">
        <v>20</v>
      </c>
      <c r="M33" t="s">
        <v>21</v>
      </c>
    </row>
    <row r="34" spans="1:13">
      <c r="B34" s="1">
        <v>43983</v>
      </c>
      <c r="C34" s="3">
        <f t="shared" si="1"/>
        <v>-192</v>
      </c>
      <c r="H34" s="3">
        <v>-192</v>
      </c>
      <c r="J34" t="s">
        <v>33</v>
      </c>
      <c r="K34" t="s">
        <v>34</v>
      </c>
      <c r="L34" s="2" t="s">
        <v>15</v>
      </c>
      <c r="M34" t="s">
        <v>23</v>
      </c>
    </row>
    <row r="35" spans="1:13">
      <c r="B35" s="1">
        <v>43993</v>
      </c>
      <c r="C35" s="3">
        <f>SUM(E35:H35)</f>
        <v>-22000</v>
      </c>
      <c r="E35" s="3">
        <v>-22000</v>
      </c>
      <c r="J35" t="s">
        <v>4</v>
      </c>
      <c r="K35" t="s">
        <v>30</v>
      </c>
      <c r="L35" s="2" t="s">
        <v>15</v>
      </c>
      <c r="M35" t="s">
        <v>27</v>
      </c>
    </row>
    <row r="36" spans="1:13">
      <c r="B36" s="1">
        <v>43993</v>
      </c>
      <c r="C36" s="3">
        <f>SUM(E36:H36)</f>
        <v>1412.31</v>
      </c>
      <c r="E36" s="3">
        <v>1412.31</v>
      </c>
      <c r="J36" t="s">
        <v>32</v>
      </c>
      <c r="K36" t="s">
        <v>14</v>
      </c>
      <c r="L36" t="s">
        <v>14</v>
      </c>
      <c r="M36" t="s">
        <v>14</v>
      </c>
    </row>
    <row r="38" spans="1:13">
      <c r="B38" s="14" t="s">
        <v>35</v>
      </c>
      <c r="C38" s="6">
        <f>SUBTOTAL(9,C25:C37)</f>
        <v>-65799.210000000006</v>
      </c>
      <c r="D38" s="7"/>
      <c r="E38" s="11"/>
      <c r="F38" s="11"/>
      <c r="G38" s="11"/>
      <c r="H38" s="11"/>
      <c r="I38" s="11"/>
      <c r="K38" s="7"/>
    </row>
    <row r="40" spans="1:13">
      <c r="B40" s="1">
        <v>43991</v>
      </c>
      <c r="C40" s="3" t="s">
        <v>14</v>
      </c>
      <c r="J40" t="s">
        <v>39</v>
      </c>
      <c r="K40" t="s">
        <v>14</v>
      </c>
      <c r="L40" t="s">
        <v>14</v>
      </c>
      <c r="M40" t="s">
        <v>14</v>
      </c>
    </row>
    <row r="41" spans="1:13">
      <c r="B41" s="1"/>
    </row>
    <row r="43" spans="1:13">
      <c r="A43" s="5" t="s">
        <v>40</v>
      </c>
      <c r="C43" s="4">
        <f>SUBTOTAL(9,C9:C42)</f>
        <v>8971.8499999999931</v>
      </c>
      <c r="D43" s="12"/>
      <c r="E43" s="4">
        <f>SUBTOTAL(9,E9:E42)</f>
        <v>-83048.760000000009</v>
      </c>
      <c r="F43" s="4">
        <f>SUBTOTAL(9,F9:F42)</f>
        <v>-6400</v>
      </c>
      <c r="G43" s="4">
        <f t="shared" ref="G43:H43" si="2">SUBTOTAL(9,G9:G42)</f>
        <v>0</v>
      </c>
      <c r="H43" s="4">
        <f t="shared" si="2"/>
        <v>-1579.3899999999999</v>
      </c>
      <c r="I43" s="12"/>
    </row>
    <row r="46" spans="1:13">
      <c r="E46" s="17" t="s">
        <v>41</v>
      </c>
      <c r="J46" s="10"/>
    </row>
    <row r="47" spans="1:13">
      <c r="E47" s="16">
        <f>C9*0.6</f>
        <v>60000</v>
      </c>
      <c r="F47" s="3" t="s">
        <v>42</v>
      </c>
    </row>
    <row r="48" spans="1:13">
      <c r="E48" s="16">
        <f>-E43</f>
        <v>83048.760000000009</v>
      </c>
      <c r="F48" s="3" t="s">
        <v>43</v>
      </c>
    </row>
    <row r="49" spans="1:12">
      <c r="E49" s="15">
        <f>IF((E47-E48)&lt;0,0,(E47-E48))</f>
        <v>0</v>
      </c>
      <c r="F49" s="3" t="s">
        <v>44</v>
      </c>
    </row>
    <row r="50" spans="1:12">
      <c r="E50" s="3">
        <f>IF((C9-(-E43/0.6))&lt;0,0,(C9-(-E43/0.6)))</f>
        <v>0</v>
      </c>
      <c r="F50" s="3" t="s">
        <v>45</v>
      </c>
    </row>
    <row r="52" spans="1:12">
      <c r="E52" s="17" t="s">
        <v>46</v>
      </c>
    </row>
    <row r="53" spans="1:12">
      <c r="E53" s="3">
        <f>C9-E47</f>
        <v>40000</v>
      </c>
      <c r="F53" s="3" t="s">
        <v>47</v>
      </c>
      <c r="L53" s="3"/>
    </row>
    <row r="54" spans="1:12">
      <c r="E54" s="16">
        <f>IF((E48/0.6)*0.4&lt;E53,(E48/0.6)*0.4,E53)</f>
        <v>40000</v>
      </c>
      <c r="F54" s="3" t="s">
        <v>48</v>
      </c>
    </row>
    <row r="55" spans="1:12">
      <c r="E55" s="16">
        <f>-SUM(F43:H43)</f>
        <v>7979.3899999999994</v>
      </c>
      <c r="F55" s="3" t="s">
        <v>49</v>
      </c>
      <c r="K55" s="3"/>
    </row>
    <row r="58" spans="1:12">
      <c r="A58" s="7" t="s">
        <v>50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2020-05-01T15:09:50Z</dcterms:created>
  <dcterms:modified xsi:type="dcterms:W3CDTF">2020-06-04T17:42:25Z</dcterms:modified>
  <cp:category/>
  <cp:contentStatus/>
</cp:coreProperties>
</file>